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总表" sheetId="1" r:id="rId1"/>
    <sheet name="Sheet3" sheetId="2" r:id="rId2"/>
  </sheets>
  <externalReferences>
    <externalReference r:id="rId5"/>
  </externalReferences>
  <definedNames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<sst xmlns="http://schemas.openxmlformats.org/spreadsheetml/2006/main" count="212" uniqueCount="137">
  <si>
    <t>重庆市第十三人民医院2020年上半年公招成绩汇总公示表</t>
  </si>
  <si>
    <t>序号</t>
  </si>
  <si>
    <t>报考职位</t>
  </si>
  <si>
    <t>姓名</t>
  </si>
  <si>
    <t>笔试</t>
  </si>
  <si>
    <t>面试</t>
  </si>
  <si>
    <t>总成绩</t>
  </si>
  <si>
    <t>名次</t>
  </si>
  <si>
    <t>是否进入体检</t>
  </si>
  <si>
    <t>备注</t>
  </si>
  <si>
    <t>综合科目成绩</t>
  </si>
  <si>
    <t>综合科目折算成绩</t>
  </si>
  <si>
    <t>专业科目成绩</t>
  </si>
  <si>
    <t>专业科目折算成绩</t>
  </si>
  <si>
    <t>基本技能考核成绩</t>
  </si>
  <si>
    <t>基本技能考核折算成绩</t>
  </si>
  <si>
    <t>实际工作能力考核成绩</t>
  </si>
  <si>
    <t>实际工作能力考核折算成绩</t>
  </si>
  <si>
    <t>综合面试成绩</t>
  </si>
  <si>
    <t>综合面试折算成绩</t>
  </si>
  <si>
    <t>1</t>
  </si>
  <si>
    <t>心内科医师</t>
  </si>
  <si>
    <t>郭艳</t>
  </si>
  <si>
    <t>是</t>
  </si>
  <si>
    <t>考核招聘</t>
  </si>
  <si>
    <t>2</t>
  </si>
  <si>
    <t>胃肠神经外科</t>
  </si>
  <si>
    <t>谢云飞</t>
  </si>
  <si>
    <t>3</t>
  </si>
  <si>
    <t>儿科医师</t>
  </si>
  <si>
    <t>周英</t>
  </si>
  <si>
    <t>4</t>
  </si>
  <si>
    <t>殷汇佳</t>
  </si>
  <si>
    <t>资审不合格</t>
  </si>
  <si>
    <t>5</t>
  </si>
  <si>
    <t>消化内科医师</t>
  </si>
  <si>
    <t>黄娟</t>
  </si>
  <si>
    <t>6</t>
  </si>
  <si>
    <t>急诊科医师</t>
  </si>
  <si>
    <t>王万辉</t>
  </si>
  <si>
    <t>7</t>
  </si>
  <si>
    <t>李友川</t>
  </si>
  <si>
    <t>8</t>
  </si>
  <si>
    <t>秦艳</t>
  </si>
  <si>
    <t>否</t>
  </si>
  <si>
    <t>9</t>
  </si>
  <si>
    <t>陈先雨</t>
  </si>
  <si>
    <t>10</t>
  </si>
  <si>
    <t>姚元军</t>
  </si>
  <si>
    <t>放弃试岗</t>
  </si>
  <si>
    <t>11</t>
  </si>
  <si>
    <t>王铁桥</t>
  </si>
  <si>
    <t>放弃资审</t>
  </si>
  <si>
    <t>12</t>
  </si>
  <si>
    <t>贾芳</t>
  </si>
  <si>
    <t>递补</t>
  </si>
  <si>
    <t>13</t>
  </si>
  <si>
    <t>骆丽</t>
  </si>
  <si>
    <t>14</t>
  </si>
  <si>
    <t>欧东</t>
  </si>
  <si>
    <t>15</t>
  </si>
  <si>
    <t>张翠</t>
  </si>
  <si>
    <t>16</t>
  </si>
  <si>
    <t>检验科检验师2</t>
  </si>
  <si>
    <t>刘治芩</t>
  </si>
  <si>
    <t>17</t>
  </si>
  <si>
    <t>周铃</t>
  </si>
  <si>
    <t>18</t>
  </si>
  <si>
    <t>孟凡飞</t>
  </si>
  <si>
    <t>19</t>
  </si>
  <si>
    <t>苏鹏</t>
  </si>
  <si>
    <t>递补后放弃试岗</t>
  </si>
  <si>
    <t>20</t>
  </si>
  <si>
    <t>两路口社区公卫医师</t>
  </si>
  <si>
    <t>王俊</t>
  </si>
  <si>
    <t>21</t>
  </si>
  <si>
    <t>两路口社区门诊医师</t>
  </si>
  <si>
    <t>汤成程</t>
  </si>
  <si>
    <t>22</t>
  </si>
  <si>
    <t>彭丹</t>
  </si>
  <si>
    <t>23</t>
  </si>
  <si>
    <t>傅志珍</t>
  </si>
  <si>
    <t>24</t>
  </si>
  <si>
    <t>两路口社区医学影像科医师</t>
  </si>
  <si>
    <t>陈敬月</t>
  </si>
  <si>
    <t>25</t>
  </si>
  <si>
    <t>唐华军</t>
  </si>
  <si>
    <t>26</t>
  </si>
  <si>
    <t>蒲世凤</t>
  </si>
  <si>
    <t>27</t>
  </si>
  <si>
    <t>两路口社区中医门诊医师</t>
  </si>
  <si>
    <t>康振</t>
  </si>
  <si>
    <t>28</t>
  </si>
  <si>
    <t>王华春</t>
  </si>
  <si>
    <t>29</t>
  </si>
  <si>
    <t>蹇福利</t>
  </si>
  <si>
    <t>30</t>
  </si>
  <si>
    <t>临床护士</t>
  </si>
  <si>
    <t>文张</t>
  </si>
  <si>
    <t>31</t>
  </si>
  <si>
    <t>严娟</t>
  </si>
  <si>
    <t>32</t>
  </si>
  <si>
    <t>胡羽</t>
  </si>
  <si>
    <t>33</t>
  </si>
  <si>
    <t>刘尹</t>
  </si>
  <si>
    <t>34</t>
  </si>
  <si>
    <t>西药师</t>
  </si>
  <si>
    <t>古洪艳</t>
  </si>
  <si>
    <t>35</t>
  </si>
  <si>
    <t>杨玉洁</t>
  </si>
  <si>
    <t>36</t>
  </si>
  <si>
    <t>陈小云</t>
  </si>
  <si>
    <t>37</t>
  </si>
  <si>
    <t>袁祺奇</t>
  </si>
  <si>
    <t>38</t>
  </si>
  <si>
    <t>罗敏</t>
  </si>
  <si>
    <t>39</t>
  </si>
  <si>
    <t>麻醉科医师1</t>
  </si>
  <si>
    <t>张翼</t>
  </si>
  <si>
    <t>40</t>
  </si>
  <si>
    <t>胡小婷</t>
  </si>
  <si>
    <t>41</t>
  </si>
  <si>
    <t>林国云</t>
  </si>
  <si>
    <t>42</t>
  </si>
  <si>
    <t>文娟</t>
  </si>
  <si>
    <t>递补、资审不合格</t>
  </si>
  <si>
    <t>43</t>
  </si>
  <si>
    <t>罗健</t>
  </si>
  <si>
    <t>44</t>
  </si>
  <si>
    <t>吴玥</t>
  </si>
  <si>
    <t>45</t>
  </si>
  <si>
    <t>眼耳鼻喉科医师</t>
  </si>
  <si>
    <t>许廷伟</t>
  </si>
  <si>
    <t>46</t>
  </si>
  <si>
    <t>任杰</t>
  </si>
  <si>
    <t>47</t>
  </si>
  <si>
    <t>肖洪丽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</si>
</sst>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1">
    <xf numFmtId="0" fontId="0" fillId="0" borderId="0" xfId="0" applyAlignment="1">
      <alignment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47" fillId="0" borderId="9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50" fillId="0" borderId="14" xfId="0" applyNumberFormat="1" applyFont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 wrapText="1"/>
    </xf>
    <xf numFmtId="177" fontId="50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176" fontId="48" fillId="0" borderId="15" xfId="0" applyNumberFormat="1" applyFont="1" applyBorder="1" applyAlignment="1">
      <alignment horizontal="center" vertical="center"/>
    </xf>
    <xf numFmtId="176" fontId="48" fillId="0" borderId="13" xfId="0" applyNumberFormat="1" applyFont="1" applyFill="1" applyBorder="1" applyAlignment="1">
      <alignment horizontal="center" vertical="center"/>
    </xf>
    <xf numFmtId="176" fontId="48" fillId="0" borderId="13" xfId="0" applyNumberFormat="1" applyFont="1" applyFill="1" applyBorder="1" applyAlignment="1">
      <alignment horizontal="center" vertical="center" wrapText="1"/>
    </xf>
    <xf numFmtId="177" fontId="48" fillId="0" borderId="13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1313;&#19977;&#38498;2020&#24180;&#20844;&#25307;&#38754;&#35797;&#35780;&#20998;&#22791;&#2669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十三院第1组成绩记录"/>
    </sheetNames>
    <sheetDataSet>
      <sheetData sheetId="0">
        <row r="10">
          <cell r="I10">
            <v>83.2</v>
          </cell>
        </row>
        <row r="14">
          <cell r="I14">
            <v>82.2</v>
          </cell>
        </row>
        <row r="18">
          <cell r="I18">
            <v>84.2</v>
          </cell>
        </row>
        <row r="22">
          <cell r="I22">
            <v>84.8</v>
          </cell>
        </row>
        <row r="26">
          <cell r="I26">
            <v>83</v>
          </cell>
        </row>
        <row r="30">
          <cell r="I30">
            <v>83.4</v>
          </cell>
        </row>
        <row r="34">
          <cell r="I34">
            <v>73.4</v>
          </cell>
        </row>
        <row r="38">
          <cell r="I38">
            <v>73.4</v>
          </cell>
        </row>
        <row r="42">
          <cell r="I42">
            <v>77</v>
          </cell>
        </row>
        <row r="46">
          <cell r="I46">
            <v>81.6</v>
          </cell>
        </row>
        <row r="50">
          <cell r="I50">
            <v>75.2</v>
          </cell>
        </row>
        <row r="54">
          <cell r="I54">
            <v>85</v>
          </cell>
        </row>
        <row r="58">
          <cell r="I58">
            <v>74</v>
          </cell>
        </row>
        <row r="62">
          <cell r="I62">
            <v>0</v>
          </cell>
        </row>
        <row r="66">
          <cell r="I66">
            <v>75.2</v>
          </cell>
        </row>
        <row r="70">
          <cell r="I70">
            <v>82.8</v>
          </cell>
        </row>
        <row r="74">
          <cell r="I74">
            <v>71.4</v>
          </cell>
        </row>
        <row r="78">
          <cell r="I78">
            <v>81.6</v>
          </cell>
        </row>
        <row r="82">
          <cell r="I82">
            <v>80.6</v>
          </cell>
        </row>
        <row r="86">
          <cell r="I86">
            <v>78.2</v>
          </cell>
        </row>
        <row r="90">
          <cell r="I90">
            <v>80.2</v>
          </cell>
        </row>
        <row r="94">
          <cell r="I94">
            <v>78</v>
          </cell>
        </row>
        <row r="98">
          <cell r="I98">
            <v>82.8</v>
          </cell>
        </row>
        <row r="102">
          <cell r="I102">
            <v>74.8</v>
          </cell>
        </row>
        <row r="106">
          <cell r="I106">
            <v>76.2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13" sqref="P13"/>
    </sheetView>
  </sheetViews>
  <sheetFormatPr defaultColWidth="9.00390625" defaultRowHeight="13.5" customHeight="1"/>
  <cols>
    <col min="1" max="1" width="3.125" style="3" customWidth="1"/>
    <col min="2" max="2" width="19.875" style="3" customWidth="1"/>
    <col min="3" max="3" width="6.75390625" style="3" customWidth="1"/>
    <col min="4" max="4" width="6.25390625" style="3" customWidth="1"/>
    <col min="5" max="5" width="8.00390625" style="3" customWidth="1"/>
    <col min="6" max="6" width="6.25390625" style="3" customWidth="1"/>
    <col min="7" max="7" width="7.50390625" style="0" customWidth="1"/>
    <col min="8" max="8" width="9.00390625" style="0" customWidth="1"/>
    <col min="9" max="9" width="10.00390625" style="0" customWidth="1"/>
    <col min="10" max="10" width="9.50390625" style="0" customWidth="1"/>
    <col min="11" max="11" width="7.50390625" style="0" customWidth="1"/>
    <col min="12" max="12" width="5.875" style="0" customWidth="1"/>
    <col min="13" max="13" width="8.375" style="0" customWidth="1"/>
    <col min="14" max="14" width="6.375" style="0" customWidth="1"/>
    <col min="15" max="15" width="2.625" style="0" customWidth="1"/>
    <col min="16" max="16" width="4.75390625" style="3" customWidth="1"/>
    <col min="17" max="17" width="15.125" style="0" customWidth="1"/>
  </cols>
  <sheetData>
    <row r="1" spans="1:17" ht="25.5" customHeight="1">
      <c r="A1" s="33" t="s">
        <v>0</v>
      </c>
      <c r="B1" s="33"/>
      <c r="C1" s="33"/>
      <c r="D1" s="33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5"/>
      <c r="Q1" s="34"/>
    </row>
    <row r="2" spans="1:17" ht="25.5" customHeight="1">
      <c r="A2" s="31" t="s">
        <v>1</v>
      </c>
      <c r="B2" s="39" t="s">
        <v>2</v>
      </c>
      <c r="C2" s="31" t="s">
        <v>3</v>
      </c>
      <c r="D2" s="31" t="s">
        <v>4</v>
      </c>
      <c r="E2" s="31"/>
      <c r="F2" s="31"/>
      <c r="G2" s="31"/>
      <c r="H2" s="36" t="s">
        <v>5</v>
      </c>
      <c r="I2" s="37"/>
      <c r="J2" s="37"/>
      <c r="K2" s="37"/>
      <c r="L2" s="37"/>
      <c r="M2" s="38"/>
      <c r="N2" s="31" t="s">
        <v>6</v>
      </c>
      <c r="O2" s="31" t="s">
        <v>7</v>
      </c>
      <c r="P2" s="31" t="s">
        <v>8</v>
      </c>
      <c r="Q2" s="31" t="s">
        <v>9</v>
      </c>
    </row>
    <row r="3" spans="1:17" ht="63.75" customHeight="1">
      <c r="A3" s="32"/>
      <c r="B3" s="40"/>
      <c r="C3" s="32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32"/>
      <c r="O3" s="32"/>
      <c r="P3" s="32"/>
      <c r="Q3" s="32"/>
    </row>
    <row r="4" spans="1:17" s="1" customFormat="1" ht="28.5" customHeight="1">
      <c r="A4" s="5" t="s">
        <v>20</v>
      </c>
      <c r="B4" s="6" t="s">
        <v>21</v>
      </c>
      <c r="C4" s="7" t="s">
        <v>22</v>
      </c>
      <c r="D4" s="8"/>
      <c r="E4" s="8"/>
      <c r="F4" s="8"/>
      <c r="G4" s="9"/>
      <c r="H4" s="10">
        <v>90.33</v>
      </c>
      <c r="I4" s="11">
        <f>H4*0.25</f>
        <v>22.5825</v>
      </c>
      <c r="J4" s="9">
        <v>96</v>
      </c>
      <c r="K4" s="9">
        <f>J4*0.25</f>
        <v>24</v>
      </c>
      <c r="L4" s="9">
        <f>'[1]市十三院第1组成绩记录'!$I$10</f>
        <v>83.2</v>
      </c>
      <c r="M4" s="9">
        <f>L4*0.5</f>
        <v>41.6</v>
      </c>
      <c r="N4" s="9">
        <f>E4+G4+I4+K4+M4</f>
        <v>88.1825</v>
      </c>
      <c r="O4" s="12">
        <v>1</v>
      </c>
      <c r="P4" s="13" t="s">
        <v>23</v>
      </c>
      <c r="Q4" s="13" t="s">
        <v>24</v>
      </c>
    </row>
    <row r="5" spans="1:17" s="2" customFormat="1" ht="28.5" customHeight="1">
      <c r="A5" s="5" t="s">
        <v>25</v>
      </c>
      <c r="B5" s="6" t="s">
        <v>26</v>
      </c>
      <c r="C5" s="7" t="s">
        <v>27</v>
      </c>
      <c r="D5" s="8"/>
      <c r="E5" s="8"/>
      <c r="F5" s="8"/>
      <c r="G5" s="9"/>
      <c r="H5" s="10">
        <v>91.33</v>
      </c>
      <c r="I5" s="11">
        <f>H5*0.25</f>
        <v>22.8325</v>
      </c>
      <c r="J5" s="9">
        <v>98</v>
      </c>
      <c r="K5" s="9">
        <f>J5*0.25</f>
        <v>24.5</v>
      </c>
      <c r="L5" s="9">
        <f>'[1]市十三院第1组成绩记录'!$I$14</f>
        <v>82.2</v>
      </c>
      <c r="M5" s="9">
        <f>L5*0.5</f>
        <v>41.1</v>
      </c>
      <c r="N5" s="9">
        <f>E5+G5+I5+K5+M5</f>
        <v>88.4325</v>
      </c>
      <c r="O5" s="12">
        <v>1</v>
      </c>
      <c r="P5" s="13" t="s">
        <v>23</v>
      </c>
      <c r="Q5" s="13" t="s">
        <v>24</v>
      </c>
    </row>
    <row r="6" spans="1:17" s="2" customFormat="1" ht="28.5" customHeight="1">
      <c r="A6" s="5" t="s">
        <v>28</v>
      </c>
      <c r="B6" s="6" t="s">
        <v>29</v>
      </c>
      <c r="C6" s="6" t="s">
        <v>30</v>
      </c>
      <c r="D6" s="10">
        <v>61</v>
      </c>
      <c r="E6" s="8">
        <f>D6*0.3</f>
        <v>18.3</v>
      </c>
      <c r="F6" s="10">
        <v>58</v>
      </c>
      <c r="G6" s="9">
        <f>F6*0.2</f>
        <v>11.600000000000001</v>
      </c>
      <c r="H6" s="10">
        <v>86.33</v>
      </c>
      <c r="I6" s="11">
        <f>H6*0.15</f>
        <v>12.949499999999999</v>
      </c>
      <c r="J6" s="9">
        <v>92</v>
      </c>
      <c r="K6" s="9">
        <f>J6*0.15</f>
        <v>13.799999999999999</v>
      </c>
      <c r="L6" s="9">
        <f>'[1]市十三院第1组成绩记录'!$I$42</f>
        <v>77</v>
      </c>
      <c r="M6" s="9">
        <f>L6*0.2</f>
        <v>15.4</v>
      </c>
      <c r="N6" s="9">
        <f>E6+G6+I6+K6+M6</f>
        <v>72.0495</v>
      </c>
      <c r="O6" s="12">
        <v>1</v>
      </c>
      <c r="P6" s="13" t="s">
        <v>23</v>
      </c>
      <c r="Q6" s="13"/>
    </row>
    <row r="7" spans="1:17" s="2" customFormat="1" ht="28.5" customHeight="1">
      <c r="A7" s="5" t="s">
        <v>31</v>
      </c>
      <c r="B7" s="14" t="s">
        <v>29</v>
      </c>
      <c r="C7" s="14" t="s">
        <v>32</v>
      </c>
      <c r="D7" s="15"/>
      <c r="E7" s="8"/>
      <c r="F7" s="15"/>
      <c r="G7" s="9"/>
      <c r="H7" s="15"/>
      <c r="I7" s="11"/>
      <c r="J7" s="9"/>
      <c r="K7" s="9"/>
      <c r="L7" s="9"/>
      <c r="M7" s="9"/>
      <c r="N7" s="9"/>
      <c r="O7" s="12"/>
      <c r="P7" s="13"/>
      <c r="Q7" s="13" t="s">
        <v>33</v>
      </c>
    </row>
    <row r="8" spans="1:17" s="1" customFormat="1" ht="28.5" customHeight="1">
      <c r="A8" s="5" t="s">
        <v>34</v>
      </c>
      <c r="B8" s="6" t="s">
        <v>35</v>
      </c>
      <c r="C8" s="7" t="s">
        <v>36</v>
      </c>
      <c r="D8" s="16">
        <v>65.5</v>
      </c>
      <c r="E8" s="8">
        <f aca="true" t="shared" si="0" ref="E8:E13">D8*0.3</f>
        <v>19.65</v>
      </c>
      <c r="F8" s="16">
        <v>71</v>
      </c>
      <c r="G8" s="9">
        <f aca="true" t="shared" si="1" ref="G8:G13">F8*0.2</f>
        <v>14.200000000000001</v>
      </c>
      <c r="H8" s="16">
        <v>92.83</v>
      </c>
      <c r="I8" s="11">
        <f aca="true" t="shared" si="2" ref="I8:I13">H8*0.15</f>
        <v>13.9245</v>
      </c>
      <c r="J8" s="9">
        <v>97</v>
      </c>
      <c r="K8" s="9">
        <f aca="true" t="shared" si="3" ref="K8:K13">J8*0.15</f>
        <v>14.549999999999999</v>
      </c>
      <c r="L8" s="9">
        <f>'[1]市十三院第1组成绩记录'!$I$18</f>
        <v>84.2</v>
      </c>
      <c r="M8" s="9">
        <f aca="true" t="shared" si="4" ref="M8:M13">L8*0.2</f>
        <v>16.84</v>
      </c>
      <c r="N8" s="9">
        <f aca="true" t="shared" si="5" ref="N8:N13">E8+G8+I8+K8+M8</f>
        <v>79.1645</v>
      </c>
      <c r="O8" s="12">
        <v>1</v>
      </c>
      <c r="P8" s="13" t="s">
        <v>23</v>
      </c>
      <c r="Q8" s="13"/>
    </row>
    <row r="9" spans="1:17" s="2" customFormat="1" ht="28.5" customHeight="1">
      <c r="A9" s="5" t="s">
        <v>37</v>
      </c>
      <c r="B9" s="6" t="s">
        <v>38</v>
      </c>
      <c r="C9" s="6" t="s">
        <v>39</v>
      </c>
      <c r="D9" s="16">
        <v>65</v>
      </c>
      <c r="E9" s="8">
        <f t="shared" si="0"/>
        <v>19.5</v>
      </c>
      <c r="F9" s="16">
        <v>61</v>
      </c>
      <c r="G9" s="9">
        <f t="shared" si="1"/>
        <v>12.200000000000001</v>
      </c>
      <c r="H9" s="16">
        <v>90.83</v>
      </c>
      <c r="I9" s="11">
        <f t="shared" si="2"/>
        <v>13.6245</v>
      </c>
      <c r="J9" s="9">
        <v>85</v>
      </c>
      <c r="K9" s="9">
        <f t="shared" si="3"/>
        <v>12.75</v>
      </c>
      <c r="L9" s="9">
        <f>'[1]市十三院第1组成绩记录'!$I$22</f>
        <v>84.8</v>
      </c>
      <c r="M9" s="9">
        <f t="shared" si="4"/>
        <v>16.96</v>
      </c>
      <c r="N9" s="9">
        <f t="shared" si="5"/>
        <v>75.03450000000001</v>
      </c>
      <c r="O9" s="12">
        <v>1</v>
      </c>
      <c r="P9" s="13" t="s">
        <v>23</v>
      </c>
      <c r="Q9" s="13"/>
    </row>
    <row r="10" spans="1:17" s="2" customFormat="1" ht="28.5" customHeight="1">
      <c r="A10" s="5" t="s">
        <v>40</v>
      </c>
      <c r="B10" s="6" t="s">
        <v>38</v>
      </c>
      <c r="C10" s="6" t="s">
        <v>41</v>
      </c>
      <c r="D10" s="16">
        <v>59</v>
      </c>
      <c r="E10" s="8">
        <f t="shared" si="0"/>
        <v>17.7</v>
      </c>
      <c r="F10" s="16">
        <v>59</v>
      </c>
      <c r="G10" s="9">
        <f t="shared" si="1"/>
        <v>11.8</v>
      </c>
      <c r="H10" s="16">
        <v>92.33</v>
      </c>
      <c r="I10" s="11">
        <f t="shared" si="2"/>
        <v>13.849499999999999</v>
      </c>
      <c r="J10" s="9">
        <v>91</v>
      </c>
      <c r="K10" s="9">
        <f t="shared" si="3"/>
        <v>13.65</v>
      </c>
      <c r="L10" s="9">
        <f>'[1]市十三院第1组成绩记录'!$I$26</f>
        <v>83</v>
      </c>
      <c r="M10" s="9">
        <f t="shared" si="4"/>
        <v>16.6</v>
      </c>
      <c r="N10" s="9">
        <f t="shared" si="5"/>
        <v>73.5995</v>
      </c>
      <c r="O10" s="12">
        <v>2</v>
      </c>
      <c r="P10" s="13" t="s">
        <v>23</v>
      </c>
      <c r="Q10" s="13"/>
    </row>
    <row r="11" spans="1:17" s="1" customFormat="1" ht="28.5" customHeight="1">
      <c r="A11" s="5" t="s">
        <v>42</v>
      </c>
      <c r="B11" s="6" t="s">
        <v>38</v>
      </c>
      <c r="C11" s="6" t="s">
        <v>43</v>
      </c>
      <c r="D11" s="16">
        <v>51</v>
      </c>
      <c r="E11" s="8">
        <f t="shared" si="0"/>
        <v>15.299999999999999</v>
      </c>
      <c r="F11" s="16">
        <v>64</v>
      </c>
      <c r="G11" s="9">
        <f t="shared" si="1"/>
        <v>12.8</v>
      </c>
      <c r="H11" s="16">
        <v>94.33</v>
      </c>
      <c r="I11" s="11">
        <f t="shared" si="2"/>
        <v>14.1495</v>
      </c>
      <c r="J11" s="9">
        <v>84</v>
      </c>
      <c r="K11" s="9">
        <f t="shared" si="3"/>
        <v>12.6</v>
      </c>
      <c r="L11" s="9">
        <f>'[1]市十三院第1组成绩记录'!$I$34</f>
        <v>73.4</v>
      </c>
      <c r="M11" s="9">
        <f t="shared" si="4"/>
        <v>14.680000000000001</v>
      </c>
      <c r="N11" s="9">
        <f t="shared" si="5"/>
        <v>69.5295</v>
      </c>
      <c r="O11" s="12">
        <v>4</v>
      </c>
      <c r="P11" s="13" t="s">
        <v>44</v>
      </c>
      <c r="Q11" s="13"/>
    </row>
    <row r="12" spans="1:17" s="2" customFormat="1" ht="28.5" customHeight="1">
      <c r="A12" s="5" t="s">
        <v>45</v>
      </c>
      <c r="B12" s="6" t="s">
        <v>38</v>
      </c>
      <c r="C12" s="6" t="s">
        <v>46</v>
      </c>
      <c r="D12" s="16">
        <v>52</v>
      </c>
      <c r="E12" s="8">
        <f t="shared" si="0"/>
        <v>15.6</v>
      </c>
      <c r="F12" s="16">
        <v>64</v>
      </c>
      <c r="G12" s="9">
        <f t="shared" si="1"/>
        <v>12.8</v>
      </c>
      <c r="H12" s="16">
        <v>90</v>
      </c>
      <c r="I12" s="11">
        <f t="shared" si="2"/>
        <v>13.5</v>
      </c>
      <c r="J12" s="9">
        <v>86</v>
      </c>
      <c r="K12" s="9">
        <f t="shared" si="3"/>
        <v>12.9</v>
      </c>
      <c r="L12" s="9">
        <f>'[1]市十三院第1组成绩记录'!$I$30</f>
        <v>83.4</v>
      </c>
      <c r="M12" s="9">
        <f t="shared" si="4"/>
        <v>16.680000000000003</v>
      </c>
      <c r="N12" s="9">
        <f t="shared" si="5"/>
        <v>71.48</v>
      </c>
      <c r="O12" s="12">
        <v>3</v>
      </c>
      <c r="P12" s="13" t="s">
        <v>23</v>
      </c>
      <c r="Q12" s="13"/>
    </row>
    <row r="13" spans="1:17" s="1" customFormat="1" ht="28.5" customHeight="1">
      <c r="A13" s="5" t="s">
        <v>47</v>
      </c>
      <c r="B13" s="6" t="s">
        <v>38</v>
      </c>
      <c r="C13" s="6" t="s">
        <v>48</v>
      </c>
      <c r="D13" s="16">
        <v>53</v>
      </c>
      <c r="E13" s="8">
        <f t="shared" si="0"/>
        <v>15.899999999999999</v>
      </c>
      <c r="F13" s="16">
        <v>57</v>
      </c>
      <c r="G13" s="9">
        <f t="shared" si="1"/>
        <v>11.4</v>
      </c>
      <c r="H13" s="16">
        <v>83.33</v>
      </c>
      <c r="I13" s="11">
        <f t="shared" si="2"/>
        <v>12.4995</v>
      </c>
      <c r="J13" s="9"/>
      <c r="K13" s="9">
        <f t="shared" si="3"/>
        <v>0</v>
      </c>
      <c r="L13" s="9"/>
      <c r="M13" s="9">
        <f t="shared" si="4"/>
        <v>0</v>
      </c>
      <c r="N13" s="9">
        <f t="shared" si="5"/>
        <v>39.799499999999995</v>
      </c>
      <c r="O13" s="12"/>
      <c r="P13" s="13"/>
      <c r="Q13" s="13" t="s">
        <v>49</v>
      </c>
    </row>
    <row r="14" spans="1:17" ht="28.5" customHeight="1">
      <c r="A14" s="5" t="s">
        <v>50</v>
      </c>
      <c r="B14" s="14" t="s">
        <v>38</v>
      </c>
      <c r="C14" s="14" t="s">
        <v>51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 t="s">
        <v>52</v>
      </c>
    </row>
    <row r="15" spans="1:17" s="2" customFormat="1" ht="28.5" customHeight="1">
      <c r="A15" s="5" t="s">
        <v>53</v>
      </c>
      <c r="B15" s="6" t="s">
        <v>38</v>
      </c>
      <c r="C15" s="6" t="s">
        <v>54</v>
      </c>
      <c r="D15" s="16">
        <v>44</v>
      </c>
      <c r="E15" s="8">
        <f>D15*0.3</f>
        <v>13.2</v>
      </c>
      <c r="F15" s="16">
        <v>56</v>
      </c>
      <c r="G15" s="9">
        <f>F15*0.2</f>
        <v>11.200000000000001</v>
      </c>
      <c r="H15" s="16">
        <v>89.33</v>
      </c>
      <c r="I15" s="11">
        <f>H15*0.15</f>
        <v>13.3995</v>
      </c>
      <c r="J15" s="9">
        <v>85</v>
      </c>
      <c r="K15" s="9">
        <f>J15*0.15</f>
        <v>12.75</v>
      </c>
      <c r="L15" s="9">
        <f>'[1]市十三院第1组成绩记录'!$I$38</f>
        <v>73.4</v>
      </c>
      <c r="M15" s="9">
        <f>L15*0.2</f>
        <v>14.680000000000001</v>
      </c>
      <c r="N15" s="9">
        <f>E15+G15+I15+K15+M15</f>
        <v>65.2295</v>
      </c>
      <c r="O15" s="12">
        <v>5</v>
      </c>
      <c r="P15" s="13" t="s">
        <v>44</v>
      </c>
      <c r="Q15" s="13" t="s">
        <v>55</v>
      </c>
    </row>
    <row r="16" spans="1:17" ht="28.5" customHeight="1">
      <c r="A16" s="5" t="s">
        <v>56</v>
      </c>
      <c r="B16" s="14" t="s">
        <v>38</v>
      </c>
      <c r="C16" s="14" t="s">
        <v>57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 t="s">
        <v>49</v>
      </c>
    </row>
    <row r="17" spans="1:17" ht="28.5" customHeight="1">
      <c r="A17" s="5" t="s">
        <v>58</v>
      </c>
      <c r="B17" s="14" t="s">
        <v>38</v>
      </c>
      <c r="C17" s="14" t="s">
        <v>59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 t="s">
        <v>49</v>
      </c>
    </row>
    <row r="18" spans="1:17" ht="28.5" customHeight="1">
      <c r="A18" s="5" t="s">
        <v>60</v>
      </c>
      <c r="B18" s="14" t="s">
        <v>38</v>
      </c>
      <c r="C18" s="14" t="s">
        <v>61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 t="s">
        <v>49</v>
      </c>
    </row>
    <row r="19" spans="1:17" s="1" customFormat="1" ht="28.5" customHeight="1">
      <c r="A19" s="5" t="s">
        <v>62</v>
      </c>
      <c r="B19" s="6" t="s">
        <v>63</v>
      </c>
      <c r="C19" s="6" t="s">
        <v>64</v>
      </c>
      <c r="D19" s="16">
        <v>79.5</v>
      </c>
      <c r="E19" s="8">
        <f>D19*0.3</f>
        <v>23.849999999999998</v>
      </c>
      <c r="F19" s="16">
        <v>67</v>
      </c>
      <c r="G19" s="9">
        <f>F19*0.2</f>
        <v>13.4</v>
      </c>
      <c r="H19" s="16">
        <v>75.5</v>
      </c>
      <c r="I19" s="11">
        <f>H19*0.15</f>
        <v>11.325</v>
      </c>
      <c r="J19" s="9">
        <v>89</v>
      </c>
      <c r="K19" s="9">
        <f>J19*0.15</f>
        <v>13.35</v>
      </c>
      <c r="L19" s="9">
        <f>'[1]市十三院第1组成绩记录'!$I$82</f>
        <v>80.6</v>
      </c>
      <c r="M19" s="9">
        <f>L19*0.2</f>
        <v>16.12</v>
      </c>
      <c r="N19" s="9">
        <f>E19+G19+I19+K19+M19</f>
        <v>78.045</v>
      </c>
      <c r="O19" s="12">
        <v>1</v>
      </c>
      <c r="P19" s="13" t="s">
        <v>23</v>
      </c>
      <c r="Q19" s="13"/>
    </row>
    <row r="20" spans="1:17" s="2" customFormat="1" ht="28.5" customHeight="1">
      <c r="A20" s="5" t="s">
        <v>65</v>
      </c>
      <c r="B20" s="6" t="s">
        <v>63</v>
      </c>
      <c r="C20" s="6" t="s">
        <v>66</v>
      </c>
      <c r="D20" s="16">
        <v>61</v>
      </c>
      <c r="E20" s="8">
        <f>D20*0.3</f>
        <v>18.3</v>
      </c>
      <c r="F20" s="16">
        <v>65</v>
      </c>
      <c r="G20" s="9">
        <f>F20*0.2</f>
        <v>13</v>
      </c>
      <c r="H20" s="16">
        <v>82.5</v>
      </c>
      <c r="I20" s="11">
        <f>H20*0.15</f>
        <v>12.375</v>
      </c>
      <c r="J20" s="9">
        <v>87</v>
      </c>
      <c r="K20" s="9">
        <f>J20*0.15</f>
        <v>13.049999999999999</v>
      </c>
      <c r="L20" s="9">
        <f>'[1]市十三院第1组成绩记录'!$I$86</f>
        <v>78.2</v>
      </c>
      <c r="M20" s="9">
        <f>L20*0.2</f>
        <v>15.64</v>
      </c>
      <c r="N20" s="9">
        <f>E20+G20+I20+K20+M20</f>
        <v>72.365</v>
      </c>
      <c r="O20" s="12">
        <v>2</v>
      </c>
      <c r="P20" s="13" t="s">
        <v>44</v>
      </c>
      <c r="Q20" s="13"/>
    </row>
    <row r="21" spans="1:17" ht="28.5" customHeight="1">
      <c r="A21" s="5" t="s">
        <v>67</v>
      </c>
      <c r="B21" s="14" t="s">
        <v>63</v>
      </c>
      <c r="C21" s="14" t="s">
        <v>68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 t="s">
        <v>52</v>
      </c>
    </row>
    <row r="22" spans="1:17" ht="28.5" customHeight="1">
      <c r="A22" s="5" t="s">
        <v>69</v>
      </c>
      <c r="B22" s="14" t="s">
        <v>63</v>
      </c>
      <c r="C22" s="14" t="s">
        <v>70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3" t="s">
        <v>71</v>
      </c>
    </row>
    <row r="23" spans="1:17" s="1" customFormat="1" ht="28.5" customHeight="1">
      <c r="A23" s="5" t="s">
        <v>72</v>
      </c>
      <c r="B23" s="6" t="s">
        <v>73</v>
      </c>
      <c r="C23" s="6" t="s">
        <v>74</v>
      </c>
      <c r="D23" s="16">
        <v>76.5</v>
      </c>
      <c r="E23" s="8">
        <f aca="true" t="shared" si="6" ref="E23:E28">D23*0.3</f>
        <v>22.95</v>
      </c>
      <c r="F23" s="16">
        <v>64</v>
      </c>
      <c r="G23" s="9">
        <f aca="true" t="shared" si="7" ref="G23:G28">F23*0.2</f>
        <v>12.8</v>
      </c>
      <c r="H23" s="16">
        <v>86.83</v>
      </c>
      <c r="I23" s="11">
        <f aca="true" t="shared" si="8" ref="I23:I28">H23*0.15</f>
        <v>13.0245</v>
      </c>
      <c r="J23" s="9">
        <v>93</v>
      </c>
      <c r="K23" s="9">
        <f aca="true" t="shared" si="9" ref="K23:K28">J23*0.15</f>
        <v>13.95</v>
      </c>
      <c r="L23" s="9">
        <f>'[1]市十三院第1组成绩记录'!$I$46</f>
        <v>81.6</v>
      </c>
      <c r="M23" s="9">
        <f aca="true" t="shared" si="10" ref="M23:M28">L23*0.2</f>
        <v>16.32</v>
      </c>
      <c r="N23" s="9">
        <f aca="true" t="shared" si="11" ref="N23:N28">E23+G23+I23+K23+M23</f>
        <v>79.0445</v>
      </c>
      <c r="O23" s="12">
        <v>1</v>
      </c>
      <c r="P23" s="13" t="s">
        <v>23</v>
      </c>
      <c r="Q23" s="13"/>
    </row>
    <row r="24" spans="1:17" s="1" customFormat="1" ht="28.5" customHeight="1">
      <c r="A24" s="5" t="s">
        <v>75</v>
      </c>
      <c r="B24" s="6" t="s">
        <v>76</v>
      </c>
      <c r="C24" s="6" t="s">
        <v>77</v>
      </c>
      <c r="D24" s="16">
        <v>68</v>
      </c>
      <c r="E24" s="8">
        <f t="shared" si="6"/>
        <v>20.4</v>
      </c>
      <c r="F24" s="16">
        <v>52</v>
      </c>
      <c r="G24" s="9">
        <f t="shared" si="7"/>
        <v>10.4</v>
      </c>
      <c r="H24" s="16">
        <v>89.83</v>
      </c>
      <c r="I24" s="11">
        <f t="shared" si="8"/>
        <v>13.474499999999999</v>
      </c>
      <c r="J24" s="9">
        <v>95</v>
      </c>
      <c r="K24" s="9">
        <f t="shared" si="9"/>
        <v>14.25</v>
      </c>
      <c r="L24" s="9">
        <f>'[1]市十三院第1组成绩记录'!$I$54</f>
        <v>85</v>
      </c>
      <c r="M24" s="9">
        <f t="shared" si="10"/>
        <v>17</v>
      </c>
      <c r="N24" s="9">
        <f t="shared" si="11"/>
        <v>75.52449999999999</v>
      </c>
      <c r="O24" s="12">
        <v>1</v>
      </c>
      <c r="P24" s="13" t="s">
        <v>23</v>
      </c>
      <c r="Q24" s="13"/>
    </row>
    <row r="25" spans="1:17" s="2" customFormat="1" ht="28.5" customHeight="1">
      <c r="A25" s="5" t="s">
        <v>78</v>
      </c>
      <c r="B25" s="6" t="s">
        <v>76</v>
      </c>
      <c r="C25" s="6" t="s">
        <v>79</v>
      </c>
      <c r="D25" s="16">
        <v>51</v>
      </c>
      <c r="E25" s="8">
        <f t="shared" si="6"/>
        <v>15.299999999999999</v>
      </c>
      <c r="F25" s="16">
        <v>71</v>
      </c>
      <c r="G25" s="9">
        <f t="shared" si="7"/>
        <v>14.200000000000001</v>
      </c>
      <c r="H25" s="16">
        <v>92.67</v>
      </c>
      <c r="I25" s="11">
        <f t="shared" si="8"/>
        <v>13.9005</v>
      </c>
      <c r="J25" s="9">
        <v>91</v>
      </c>
      <c r="K25" s="9">
        <f t="shared" si="9"/>
        <v>13.65</v>
      </c>
      <c r="L25" s="9">
        <f>'[1]市十三院第1组成绩记录'!$I$50</f>
        <v>75.2</v>
      </c>
      <c r="M25" s="9">
        <f t="shared" si="10"/>
        <v>15.040000000000001</v>
      </c>
      <c r="N25" s="9">
        <f t="shared" si="11"/>
        <v>72.0905</v>
      </c>
      <c r="O25" s="12">
        <v>2</v>
      </c>
      <c r="P25" s="13" t="s">
        <v>44</v>
      </c>
      <c r="Q25" s="13"/>
    </row>
    <row r="26" spans="1:17" s="1" customFormat="1" ht="28.5" customHeight="1">
      <c r="A26" s="5" t="s">
        <v>80</v>
      </c>
      <c r="B26" s="6" t="s">
        <v>76</v>
      </c>
      <c r="C26" s="6" t="s">
        <v>81</v>
      </c>
      <c r="D26" s="16">
        <v>55</v>
      </c>
      <c r="E26" s="8">
        <f t="shared" si="6"/>
        <v>16.5</v>
      </c>
      <c r="F26" s="16">
        <v>65</v>
      </c>
      <c r="G26" s="9">
        <f t="shared" si="7"/>
        <v>13</v>
      </c>
      <c r="H26" s="16">
        <v>92.5</v>
      </c>
      <c r="I26" s="11">
        <f t="shared" si="8"/>
        <v>13.875</v>
      </c>
      <c r="J26" s="9">
        <v>91</v>
      </c>
      <c r="K26" s="9">
        <f t="shared" si="9"/>
        <v>13.65</v>
      </c>
      <c r="L26" s="9">
        <f>'[1]市十三院第1组成绩记录'!$I$58</f>
        <v>74</v>
      </c>
      <c r="M26" s="9">
        <f t="shared" si="10"/>
        <v>14.8</v>
      </c>
      <c r="N26" s="9">
        <f t="shared" si="11"/>
        <v>71.825</v>
      </c>
      <c r="O26" s="12">
        <v>3</v>
      </c>
      <c r="P26" s="13" t="s">
        <v>44</v>
      </c>
      <c r="Q26" s="13"/>
    </row>
    <row r="27" spans="1:17" s="1" customFormat="1" ht="28.5" customHeight="1">
      <c r="A27" s="5" t="s">
        <v>82</v>
      </c>
      <c r="B27" s="6" t="s">
        <v>83</v>
      </c>
      <c r="C27" s="6" t="s">
        <v>84</v>
      </c>
      <c r="D27" s="16">
        <v>71</v>
      </c>
      <c r="E27" s="8">
        <f t="shared" si="6"/>
        <v>21.3</v>
      </c>
      <c r="F27" s="16">
        <v>58</v>
      </c>
      <c r="G27" s="9">
        <f t="shared" si="7"/>
        <v>11.600000000000001</v>
      </c>
      <c r="H27" s="16">
        <v>42.5</v>
      </c>
      <c r="I27" s="11">
        <f t="shared" si="8"/>
        <v>6.375</v>
      </c>
      <c r="J27" s="9">
        <v>91</v>
      </c>
      <c r="K27" s="9">
        <f t="shared" si="9"/>
        <v>13.65</v>
      </c>
      <c r="L27" s="9">
        <f>'[1]市十三院第1组成绩记录'!$I$74</f>
        <v>71.4</v>
      </c>
      <c r="M27" s="9">
        <f t="shared" si="10"/>
        <v>14.280000000000001</v>
      </c>
      <c r="N27" s="9">
        <f t="shared" si="11"/>
        <v>67.20500000000001</v>
      </c>
      <c r="O27" s="12">
        <v>2</v>
      </c>
      <c r="P27" s="13" t="s">
        <v>44</v>
      </c>
      <c r="Q27" s="13"/>
    </row>
    <row r="28" spans="1:17" s="1" customFormat="1" ht="28.5" customHeight="1">
      <c r="A28" s="5" t="s">
        <v>85</v>
      </c>
      <c r="B28" s="6" t="s">
        <v>83</v>
      </c>
      <c r="C28" s="6" t="s">
        <v>86</v>
      </c>
      <c r="D28" s="16">
        <v>67.5</v>
      </c>
      <c r="E28" s="8">
        <f t="shared" si="6"/>
        <v>20.25</v>
      </c>
      <c r="F28" s="16">
        <v>58</v>
      </c>
      <c r="G28" s="9">
        <f t="shared" si="7"/>
        <v>11.600000000000001</v>
      </c>
      <c r="H28" s="16">
        <v>36.75</v>
      </c>
      <c r="I28" s="11">
        <f t="shared" si="8"/>
        <v>5.5125</v>
      </c>
      <c r="J28" s="9">
        <v>97</v>
      </c>
      <c r="K28" s="9">
        <f t="shared" si="9"/>
        <v>14.549999999999999</v>
      </c>
      <c r="L28" s="9">
        <f>'[1]市十三院第1组成绩记录'!$I$78</f>
        <v>81.6</v>
      </c>
      <c r="M28" s="9">
        <f t="shared" si="10"/>
        <v>16.32</v>
      </c>
      <c r="N28" s="9">
        <f t="shared" si="11"/>
        <v>68.2325</v>
      </c>
      <c r="O28" s="12">
        <v>1</v>
      </c>
      <c r="P28" s="13" t="s">
        <v>23</v>
      </c>
      <c r="Q28" s="13"/>
    </row>
    <row r="29" spans="1:17" ht="28.5" customHeight="1">
      <c r="A29" s="5" t="s">
        <v>87</v>
      </c>
      <c r="B29" s="14" t="s">
        <v>83</v>
      </c>
      <c r="C29" s="14" t="s">
        <v>88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 t="s">
        <v>49</v>
      </c>
    </row>
    <row r="30" spans="1:17" s="2" customFormat="1" ht="28.5" customHeight="1">
      <c r="A30" s="5" t="s">
        <v>89</v>
      </c>
      <c r="B30" s="6" t="s">
        <v>90</v>
      </c>
      <c r="C30" s="6" t="s">
        <v>91</v>
      </c>
      <c r="D30" s="16">
        <v>64.5</v>
      </c>
      <c r="E30" s="8">
        <f aca="true" t="shared" si="12" ref="E30:E35">D30*0.3</f>
        <v>19.349999999999998</v>
      </c>
      <c r="F30" s="16">
        <v>75</v>
      </c>
      <c r="G30" s="9">
        <f aca="true" t="shared" si="13" ref="G30:G35">F30*0.2</f>
        <v>15</v>
      </c>
      <c r="H30" s="16">
        <v>87.83</v>
      </c>
      <c r="I30" s="11">
        <f aca="true" t="shared" si="14" ref="I30:I35">H30*0.15</f>
        <v>13.1745</v>
      </c>
      <c r="J30" s="9">
        <v>87</v>
      </c>
      <c r="K30" s="9">
        <f aca="true" t="shared" si="15" ref="K30:K35">J30*0.15</f>
        <v>13.049999999999999</v>
      </c>
      <c r="L30" s="9">
        <f>'[1]市十三院第1组成绩记录'!$I$62</f>
        <v>0</v>
      </c>
      <c r="M30" s="9">
        <f aca="true" t="shared" si="16" ref="M30:M35">L30*0.2</f>
        <v>0</v>
      </c>
      <c r="N30" s="9">
        <f aca="true" t="shared" si="17" ref="N30:N35">E30+G30+I30+K30+M30</f>
        <v>60.57449999999999</v>
      </c>
      <c r="O30" s="12">
        <v>3</v>
      </c>
      <c r="P30" s="13" t="s">
        <v>44</v>
      </c>
      <c r="Q30" s="13"/>
    </row>
    <row r="31" spans="1:17" s="2" customFormat="1" ht="28.5" customHeight="1">
      <c r="A31" s="5" t="s">
        <v>92</v>
      </c>
      <c r="B31" s="6" t="s">
        <v>90</v>
      </c>
      <c r="C31" s="6" t="s">
        <v>93</v>
      </c>
      <c r="D31" s="16">
        <v>65.5</v>
      </c>
      <c r="E31" s="8">
        <f t="shared" si="12"/>
        <v>19.65</v>
      </c>
      <c r="F31" s="16">
        <v>72</v>
      </c>
      <c r="G31" s="9">
        <f t="shared" si="13"/>
        <v>14.4</v>
      </c>
      <c r="H31" s="16">
        <v>85.33</v>
      </c>
      <c r="I31" s="11">
        <f t="shared" si="14"/>
        <v>12.7995</v>
      </c>
      <c r="J31" s="9">
        <v>97</v>
      </c>
      <c r="K31" s="9">
        <f t="shared" si="15"/>
        <v>14.549999999999999</v>
      </c>
      <c r="L31" s="9">
        <f>'[1]市十三院第1组成绩记录'!$I$66</f>
        <v>75.2</v>
      </c>
      <c r="M31" s="9">
        <f t="shared" si="16"/>
        <v>15.040000000000001</v>
      </c>
      <c r="N31" s="9">
        <f t="shared" si="17"/>
        <v>76.4395</v>
      </c>
      <c r="O31" s="12">
        <v>2</v>
      </c>
      <c r="P31" s="13" t="s">
        <v>44</v>
      </c>
      <c r="Q31" s="13"/>
    </row>
    <row r="32" spans="1:17" s="2" customFormat="1" ht="28.5" customHeight="1">
      <c r="A32" s="5" t="s">
        <v>94</v>
      </c>
      <c r="B32" s="6" t="s">
        <v>90</v>
      </c>
      <c r="C32" s="6" t="s">
        <v>95</v>
      </c>
      <c r="D32" s="16">
        <v>63.5</v>
      </c>
      <c r="E32" s="8">
        <f t="shared" si="12"/>
        <v>19.05</v>
      </c>
      <c r="F32" s="16">
        <v>74</v>
      </c>
      <c r="G32" s="9">
        <f t="shared" si="13"/>
        <v>14.8</v>
      </c>
      <c r="H32" s="16">
        <v>85.83</v>
      </c>
      <c r="I32" s="11">
        <f t="shared" si="14"/>
        <v>12.8745</v>
      </c>
      <c r="J32" s="9">
        <v>94</v>
      </c>
      <c r="K32" s="9">
        <f t="shared" si="15"/>
        <v>14.1</v>
      </c>
      <c r="L32" s="9">
        <f>'[1]市十三院第1组成绩记录'!$I$70</f>
        <v>82.8</v>
      </c>
      <c r="M32" s="9">
        <f t="shared" si="16"/>
        <v>16.56</v>
      </c>
      <c r="N32" s="9">
        <f t="shared" si="17"/>
        <v>77.3845</v>
      </c>
      <c r="O32" s="12">
        <v>1</v>
      </c>
      <c r="P32" s="13" t="s">
        <v>23</v>
      </c>
      <c r="Q32" s="13"/>
    </row>
    <row r="33" spans="1:17" s="2" customFormat="1" ht="28.5" customHeight="1">
      <c r="A33" s="5" t="s">
        <v>96</v>
      </c>
      <c r="B33" s="6" t="s">
        <v>97</v>
      </c>
      <c r="C33" s="6" t="s">
        <v>98</v>
      </c>
      <c r="D33" s="16">
        <v>65.5</v>
      </c>
      <c r="E33" s="8">
        <f t="shared" si="12"/>
        <v>19.65</v>
      </c>
      <c r="F33" s="16">
        <v>68</v>
      </c>
      <c r="G33" s="9">
        <f t="shared" si="13"/>
        <v>13.600000000000001</v>
      </c>
      <c r="H33" s="16">
        <v>74.67</v>
      </c>
      <c r="I33" s="11">
        <f t="shared" si="14"/>
        <v>11.2005</v>
      </c>
      <c r="J33" s="9">
        <v>97</v>
      </c>
      <c r="K33" s="9">
        <f t="shared" si="15"/>
        <v>14.549999999999999</v>
      </c>
      <c r="L33" s="9">
        <f>'[1]市十三院第1组成绩记录'!$I$98</f>
        <v>82.8</v>
      </c>
      <c r="M33" s="9">
        <f t="shared" si="16"/>
        <v>16.56</v>
      </c>
      <c r="N33" s="9">
        <f t="shared" si="17"/>
        <v>75.56049999999999</v>
      </c>
      <c r="O33" s="12">
        <v>1</v>
      </c>
      <c r="P33" s="13" t="s">
        <v>23</v>
      </c>
      <c r="Q33" s="13"/>
    </row>
    <row r="34" spans="1:17" s="2" customFormat="1" ht="28.5" customHeight="1">
      <c r="A34" s="5" t="s">
        <v>99</v>
      </c>
      <c r="B34" s="6" t="s">
        <v>97</v>
      </c>
      <c r="C34" s="6" t="s">
        <v>100</v>
      </c>
      <c r="D34" s="16">
        <v>56.5</v>
      </c>
      <c r="E34" s="8">
        <f t="shared" si="12"/>
        <v>16.95</v>
      </c>
      <c r="F34" s="16">
        <v>74</v>
      </c>
      <c r="G34" s="9">
        <f t="shared" si="13"/>
        <v>14.8</v>
      </c>
      <c r="H34" s="16">
        <v>70.67</v>
      </c>
      <c r="I34" s="11">
        <f t="shared" si="14"/>
        <v>10.6005</v>
      </c>
      <c r="J34" s="9">
        <v>98</v>
      </c>
      <c r="K34" s="9">
        <f t="shared" si="15"/>
        <v>14.7</v>
      </c>
      <c r="L34" s="9">
        <f>'[1]市十三院第1组成绩记录'!$I$102</f>
        <v>74.8</v>
      </c>
      <c r="M34" s="9">
        <f t="shared" si="16"/>
        <v>14.96</v>
      </c>
      <c r="N34" s="9">
        <f t="shared" si="17"/>
        <v>72.01050000000001</v>
      </c>
      <c r="O34" s="12">
        <v>2</v>
      </c>
      <c r="P34" s="13" t="s">
        <v>44</v>
      </c>
      <c r="Q34" s="13"/>
    </row>
    <row r="35" spans="1:17" s="2" customFormat="1" ht="28.5" customHeight="1">
      <c r="A35" s="5" t="s">
        <v>101</v>
      </c>
      <c r="B35" s="6" t="s">
        <v>97</v>
      </c>
      <c r="C35" s="6" t="s">
        <v>102</v>
      </c>
      <c r="D35" s="16">
        <v>46</v>
      </c>
      <c r="E35" s="8">
        <f t="shared" si="12"/>
        <v>13.799999999999999</v>
      </c>
      <c r="F35" s="16">
        <v>54</v>
      </c>
      <c r="G35" s="9">
        <f t="shared" si="13"/>
        <v>10.8</v>
      </c>
      <c r="H35" s="16">
        <v>55</v>
      </c>
      <c r="I35" s="11">
        <f t="shared" si="14"/>
        <v>8.25</v>
      </c>
      <c r="J35" s="9">
        <v>93</v>
      </c>
      <c r="K35" s="9">
        <f t="shared" si="15"/>
        <v>13.95</v>
      </c>
      <c r="L35" s="9">
        <f>'[1]市十三院第1组成绩记录'!$I$106</f>
        <v>76.2</v>
      </c>
      <c r="M35" s="9">
        <f t="shared" si="16"/>
        <v>15.240000000000002</v>
      </c>
      <c r="N35" s="9">
        <f t="shared" si="17"/>
        <v>62.04</v>
      </c>
      <c r="O35" s="12">
        <v>3</v>
      </c>
      <c r="P35" s="13" t="s">
        <v>44</v>
      </c>
      <c r="Q35" s="13"/>
    </row>
    <row r="36" spans="1:17" s="2" customFormat="1" ht="28.5" customHeight="1">
      <c r="A36" s="5" t="s">
        <v>103</v>
      </c>
      <c r="B36" s="14" t="s">
        <v>97</v>
      </c>
      <c r="C36" s="14" t="s">
        <v>104</v>
      </c>
      <c r="D36" s="16"/>
      <c r="E36" s="8"/>
      <c r="F36" s="16"/>
      <c r="G36" s="9"/>
      <c r="H36" s="16"/>
      <c r="I36" s="11"/>
      <c r="J36" s="9"/>
      <c r="K36" s="9"/>
      <c r="L36" s="9"/>
      <c r="M36" s="9"/>
      <c r="N36" s="9"/>
      <c r="O36" s="12"/>
      <c r="P36" s="13"/>
      <c r="Q36" s="13" t="s">
        <v>52</v>
      </c>
    </row>
    <row r="37" spans="1:17" s="2" customFormat="1" ht="28.5" customHeight="1">
      <c r="A37" s="5" t="s">
        <v>105</v>
      </c>
      <c r="B37" s="6" t="s">
        <v>106</v>
      </c>
      <c r="C37" s="6" t="s">
        <v>107</v>
      </c>
      <c r="D37" s="16">
        <v>76.5</v>
      </c>
      <c r="E37" s="8">
        <f>D37*0.3</f>
        <v>22.95</v>
      </c>
      <c r="F37" s="16">
        <v>52</v>
      </c>
      <c r="G37" s="9">
        <f>F37*0.2</f>
        <v>10.4</v>
      </c>
      <c r="H37" s="16">
        <v>63.5</v>
      </c>
      <c r="I37" s="11">
        <f>H37*0.15</f>
        <v>9.525</v>
      </c>
      <c r="J37" s="9">
        <v>81</v>
      </c>
      <c r="K37" s="9">
        <f>J37*0.15</f>
        <v>12.15</v>
      </c>
      <c r="L37" s="9">
        <f>'[1]市十三院第1组成绩记录'!$I$90</f>
        <v>80.2</v>
      </c>
      <c r="M37" s="9">
        <f>L37*0.2</f>
        <v>16.040000000000003</v>
      </c>
      <c r="N37" s="9">
        <f>E37+G37+I37+K37+M37</f>
        <v>71.065</v>
      </c>
      <c r="O37" s="12">
        <v>1</v>
      </c>
      <c r="P37" s="13" t="s">
        <v>23</v>
      </c>
      <c r="Q37" s="13"/>
    </row>
    <row r="38" spans="1:17" s="1" customFormat="1" ht="28.5" customHeight="1">
      <c r="A38" s="5" t="s">
        <v>108</v>
      </c>
      <c r="B38" s="14" t="s">
        <v>106</v>
      </c>
      <c r="C38" s="14" t="s">
        <v>109</v>
      </c>
      <c r="D38" s="18"/>
      <c r="E38" s="19"/>
      <c r="F38" s="18"/>
      <c r="G38" s="20"/>
      <c r="H38" s="18"/>
      <c r="I38" s="21"/>
      <c r="J38" s="20"/>
      <c r="K38" s="20"/>
      <c r="L38" s="20"/>
      <c r="M38" s="20"/>
      <c r="N38" s="20"/>
      <c r="O38" s="22"/>
      <c r="P38" s="23"/>
      <c r="Q38" s="13" t="s">
        <v>52</v>
      </c>
    </row>
    <row r="39" spans="1:17" ht="28.5" customHeight="1">
      <c r="A39" s="5" t="s">
        <v>110</v>
      </c>
      <c r="B39" s="14" t="s">
        <v>106</v>
      </c>
      <c r="C39" s="14" t="s">
        <v>111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3" t="s">
        <v>52</v>
      </c>
    </row>
    <row r="40" spans="1:17" s="1" customFormat="1" ht="28.5" customHeight="1">
      <c r="A40" s="5" t="s">
        <v>112</v>
      </c>
      <c r="B40" s="24" t="s">
        <v>106</v>
      </c>
      <c r="C40" s="24" t="s">
        <v>113</v>
      </c>
      <c r="D40" s="18">
        <v>44.5</v>
      </c>
      <c r="E40" s="25">
        <f>D40*0.3</f>
        <v>13.35</v>
      </c>
      <c r="F40" s="18">
        <v>54</v>
      </c>
      <c r="G40" s="26">
        <f>F40*0.2</f>
        <v>10.8</v>
      </c>
      <c r="H40" s="18">
        <v>63</v>
      </c>
      <c r="I40" s="27">
        <f>H40*0.15</f>
        <v>9.45</v>
      </c>
      <c r="J40" s="26">
        <v>89</v>
      </c>
      <c r="K40" s="26">
        <f>J40*0.15</f>
        <v>13.35</v>
      </c>
      <c r="L40" s="26">
        <f>'[1]市十三院第1组成绩记录'!$I$94</f>
        <v>78</v>
      </c>
      <c r="M40" s="26">
        <f>L40*0.2</f>
        <v>15.600000000000001</v>
      </c>
      <c r="N40" s="26">
        <f>E40+G40+I40+K40+M40</f>
        <v>62.55</v>
      </c>
      <c r="O40" s="28">
        <v>2</v>
      </c>
      <c r="P40" s="29" t="s">
        <v>44</v>
      </c>
      <c r="Q40" s="13" t="s">
        <v>55</v>
      </c>
    </row>
    <row r="41" spans="1:17" s="1" customFormat="1" ht="28.5" customHeight="1">
      <c r="A41" s="5" t="s">
        <v>114</v>
      </c>
      <c r="B41" s="14" t="s">
        <v>106</v>
      </c>
      <c r="C41" s="14" t="s">
        <v>115</v>
      </c>
      <c r="D41" s="18"/>
      <c r="E41" s="19"/>
      <c r="F41" s="18"/>
      <c r="G41" s="20"/>
      <c r="H41" s="18"/>
      <c r="I41" s="21"/>
      <c r="J41" s="20"/>
      <c r="K41" s="20"/>
      <c r="L41" s="20"/>
      <c r="M41" s="20"/>
      <c r="N41" s="20"/>
      <c r="O41" s="22"/>
      <c r="P41" s="23"/>
      <c r="Q41" s="17" t="s">
        <v>71</v>
      </c>
    </row>
    <row r="42" spans="1:17" ht="28.5" customHeight="1">
      <c r="A42" s="5" t="s">
        <v>116</v>
      </c>
      <c r="B42" s="14" t="s">
        <v>117</v>
      </c>
      <c r="C42" s="14" t="s">
        <v>118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 t="s">
        <v>52</v>
      </c>
    </row>
    <row r="43" spans="1:17" ht="28.5" customHeight="1">
      <c r="A43" s="5" t="s">
        <v>119</v>
      </c>
      <c r="B43" s="14" t="s">
        <v>117</v>
      </c>
      <c r="C43" s="14" t="s">
        <v>120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13" t="s">
        <v>33</v>
      </c>
    </row>
    <row r="44" spans="1:17" ht="28.5" customHeight="1">
      <c r="A44" s="5" t="s">
        <v>121</v>
      </c>
      <c r="B44" s="14" t="s">
        <v>117</v>
      </c>
      <c r="C44" s="14" t="s">
        <v>122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13" t="s">
        <v>33</v>
      </c>
    </row>
    <row r="45" spans="1:17" ht="28.5" customHeight="1">
      <c r="A45" s="5" t="s">
        <v>123</v>
      </c>
      <c r="B45" s="14" t="s">
        <v>117</v>
      </c>
      <c r="C45" s="14" t="s">
        <v>124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3" t="s">
        <v>125</v>
      </c>
    </row>
    <row r="46" spans="1:17" ht="28.5" customHeight="1">
      <c r="A46" s="5" t="s">
        <v>126</v>
      </c>
      <c r="B46" s="14" t="s">
        <v>117</v>
      </c>
      <c r="C46" s="14" t="s">
        <v>127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13" t="s">
        <v>125</v>
      </c>
    </row>
    <row r="47" spans="1:17" ht="28.5" customHeight="1">
      <c r="A47" s="5" t="s">
        <v>128</v>
      </c>
      <c r="B47" s="14" t="s">
        <v>117</v>
      </c>
      <c r="C47" s="14" t="s">
        <v>129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13" t="s">
        <v>125</v>
      </c>
    </row>
    <row r="48" spans="1:17" ht="28.5" customHeight="1">
      <c r="A48" s="5" t="s">
        <v>130</v>
      </c>
      <c r="B48" s="14" t="s">
        <v>131</v>
      </c>
      <c r="C48" s="14" t="s">
        <v>132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 t="s">
        <v>49</v>
      </c>
    </row>
    <row r="49" spans="1:17" ht="28.5" customHeight="1">
      <c r="A49" s="5" t="s">
        <v>133</v>
      </c>
      <c r="B49" s="14" t="s">
        <v>131</v>
      </c>
      <c r="C49" s="14" t="s">
        <v>134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 t="s">
        <v>49</v>
      </c>
    </row>
    <row r="50" spans="1:17" ht="28.5" customHeight="1">
      <c r="A50" s="5" t="s">
        <v>135</v>
      </c>
      <c r="B50" s="14" t="s">
        <v>131</v>
      </c>
      <c r="C50" s="14" t="s">
        <v>136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 t="s">
        <v>49</v>
      </c>
    </row>
  </sheetData>
  <sheetProtection/>
  <mergeCells count="10">
    <mergeCell ref="P2:P3"/>
    <mergeCell ref="Q2:Q3"/>
    <mergeCell ref="A1:Q1"/>
    <mergeCell ref="D2:G2"/>
    <mergeCell ref="H2:M2"/>
    <mergeCell ref="A2:A3"/>
    <mergeCell ref="B2:B3"/>
    <mergeCell ref="C2:C3"/>
    <mergeCell ref="N2:N3"/>
    <mergeCell ref="O2:O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8" sqref="F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2020-09-06T03:52:26Z</cp:lastPrinted>
  <dcterms:created xsi:type="dcterms:W3CDTF">1996-12-17T01:32:42Z</dcterms:created>
  <dcterms:modified xsi:type="dcterms:W3CDTF">2020-09-06T03:52:47Z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